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У-Джурово\ФИШ_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C36" i="1"/>
  <c r="F35" i="1"/>
  <c r="F34" i="1"/>
  <c r="F33" i="1"/>
  <c r="F32" i="1"/>
  <c r="F31" i="1"/>
  <c r="F30" i="1"/>
  <c r="E28" i="1"/>
  <c r="F28" i="1" s="1"/>
  <c r="F27" i="1"/>
  <c r="F26" i="1"/>
  <c r="E26" i="1"/>
  <c r="E25" i="1"/>
  <c r="F25" i="1" s="1"/>
  <c r="F24" i="1"/>
  <c r="E24" i="1"/>
  <c r="F23" i="1"/>
  <c r="F22" i="1"/>
  <c r="F20" i="1"/>
  <c r="E20" i="1"/>
  <c r="E19" i="1"/>
  <c r="F19" i="1" s="1"/>
  <c r="F17" i="1"/>
  <c r="E17" i="1"/>
  <c r="E16" i="1"/>
  <c r="F16" i="1" s="1"/>
  <c r="F15" i="1"/>
  <c r="E15" i="1"/>
  <c r="E14" i="1"/>
  <c r="E13" i="1" s="1"/>
  <c r="F13" i="1" s="1"/>
  <c r="E11" i="1"/>
  <c r="F11" i="1" s="1"/>
  <c r="F10" i="1"/>
  <c r="E9" i="1"/>
  <c r="F9" i="1" s="1"/>
  <c r="F8" i="1"/>
  <c r="E6" i="1"/>
  <c r="F6" i="1" l="1"/>
  <c r="F14" i="1"/>
  <c r="E7" i="1"/>
  <c r="F7" i="1" s="1"/>
  <c r="F36" i="1" l="1"/>
  <c r="E36" i="1"/>
</calcChain>
</file>

<file path=xl/sharedStrings.xml><?xml version="1.0" encoding="utf-8"?>
<sst xmlns="http://schemas.openxmlformats.org/spreadsheetml/2006/main" count="63" uniqueCount="63">
  <si>
    <t>БЮДЖЕТ - 2026</t>
  </si>
  <si>
    <t>НА ОУ "ХРИСТО БОТЕВ" С. ДЖУРОВО</t>
  </si>
  <si>
    <t>ОУ "ХРИСТО БОТЕВ" -                         С. ДЖУРОВО</t>
  </si>
  <si>
    <t>Бюджет за 2026</t>
  </si>
  <si>
    <t>Актуализ. Бюджет за 2026</t>
  </si>
  <si>
    <t>Към 30.06.2026г.</t>
  </si>
  <si>
    <t>Остатък</t>
  </si>
  <si>
    <t>ФРЗ - ТД</t>
  </si>
  <si>
    <t>§ 01-01</t>
  </si>
  <si>
    <t>§ 02-00</t>
  </si>
  <si>
    <t>ИЗВЪНТРУДОВИ ПРАВООТН.</t>
  </si>
  <si>
    <t>§ 02-02</t>
  </si>
  <si>
    <t>СБКО</t>
  </si>
  <si>
    <t>§ 02-05</t>
  </si>
  <si>
    <t>ОБЕЗЩ. ЧЛ.222,224</t>
  </si>
  <si>
    <t>§ 02-08</t>
  </si>
  <si>
    <t>БОЛНИЧНИ</t>
  </si>
  <si>
    <t>§ 02-09</t>
  </si>
  <si>
    <t>ОСИГУРОВКИ ОБЩО</t>
  </si>
  <si>
    <t>§ 05-00</t>
  </si>
  <si>
    <t>ДОО - 11.42%</t>
  </si>
  <si>
    <t>§ 05-51</t>
  </si>
  <si>
    <t>УЧ.ПФ - 4.3%</t>
  </si>
  <si>
    <t>§ 05-52</t>
  </si>
  <si>
    <t>ЗО - 4.8%</t>
  </si>
  <si>
    <t>§ 05-60</t>
  </si>
  <si>
    <t>ДЗПО - 2.8%</t>
  </si>
  <si>
    <t>§ 05-80</t>
  </si>
  <si>
    <t>Издръжка в т.ч.</t>
  </si>
  <si>
    <t>§ 10-00</t>
  </si>
  <si>
    <t>Храна ПГ</t>
  </si>
  <si>
    <t>§ 10-11</t>
  </si>
  <si>
    <t>Медикаменти</t>
  </si>
  <si>
    <t>§ 10-12</t>
  </si>
  <si>
    <t>Постелен инвентар и облекло</t>
  </si>
  <si>
    <t>§ 10-13</t>
  </si>
  <si>
    <t>учебни/КВАЛИФИКАЦИЯ</t>
  </si>
  <si>
    <t>§ 10-14</t>
  </si>
  <si>
    <t>МАТЕРИАЛИ</t>
  </si>
  <si>
    <t>§ 10-15</t>
  </si>
  <si>
    <t>ВОДА, ГОРИВА И ЕНЕРГИЯ</t>
  </si>
  <si>
    <t>§ 10-16</t>
  </si>
  <si>
    <t>Р-ДИ ЗА ВЪНШНИ УСЛУГИ</t>
  </si>
  <si>
    <t>§ 10-20</t>
  </si>
  <si>
    <t>ТЕКУЩ РЕМОНТ</t>
  </si>
  <si>
    <t>§ 10-30</t>
  </si>
  <si>
    <t>КОМАНДИРОВКИ</t>
  </si>
  <si>
    <t>§ 10-51</t>
  </si>
  <si>
    <t>Р-ДИ ЗА ЗАСТРАХОВКИ</t>
  </si>
  <si>
    <t>§ 10-62</t>
  </si>
  <si>
    <t>ПЛАТЕНИ ДАНЪЦИ И ТАКСИ</t>
  </si>
  <si>
    <t>§ 19-81</t>
  </si>
  <si>
    <t>ОСНОВЕН РЕМОНТ НА ДМА</t>
  </si>
  <si>
    <t>§ 51-00</t>
  </si>
  <si>
    <t>ПРИДОБИВАНЕ НА КОМПЮТРИ</t>
  </si>
  <si>
    <t>§ 51-01</t>
  </si>
  <si>
    <t>ПРИДОБИВАНЕ НА ДР.ОБОРУДВАНЕ</t>
  </si>
  <si>
    <t>§ 51-03</t>
  </si>
  <si>
    <t>РЕЗЕРВ</t>
  </si>
  <si>
    <t>§ 97-00</t>
  </si>
  <si>
    <t>ОБЩО</t>
  </si>
  <si>
    <t>Изготвил: Борислава Игнатова</t>
  </si>
  <si>
    <t>Директор: Иванка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</si>
</sst>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5" fillId="0" borderId="5" xfId="0" applyFont="1" applyBorder="1"/>
    <xf numFmtId="3" fontId="6" fillId="0" borderId="6" xfId="0" applyNumberFormat="1" applyFont="1" applyBorder="1"/>
    <xf numFmtId="4" fontId="5" fillId="0" borderId="6" xfId="0" applyNumberFormat="1" applyFont="1" applyBorder="1"/>
    <xf numFmtId="4" fontId="2" fillId="0" borderId="6" xfId="0" applyNumberFormat="1" applyFont="1" applyBorder="1"/>
    <xf numFmtId="0" fontId="0" fillId="0" borderId="6" xfId="0" applyBorder="1" applyAlignment="1">
      <alignment horizontal="left" vertical="top"/>
    </xf>
    <xf numFmtId="0" fontId="5" fillId="0" borderId="7" xfId="0" applyFont="1" applyBorder="1"/>
    <xf numFmtId="3" fontId="6" fillId="0" borderId="8" xfId="0" applyNumberFormat="1" applyFont="1" applyFill="1" applyBorder="1"/>
    <xf numFmtId="4" fontId="5" fillId="0" borderId="8" xfId="0" applyNumberFormat="1" applyFont="1" applyBorder="1"/>
    <xf numFmtId="4" fontId="2" fillId="0" borderId="8" xfId="0" applyNumberFormat="1" applyFont="1" applyBorder="1"/>
    <xf numFmtId="0" fontId="0" fillId="0" borderId="8" xfId="0" applyBorder="1"/>
    <xf numFmtId="0" fontId="7" fillId="0" borderId="7" xfId="0" applyFont="1" applyBorder="1"/>
    <xf numFmtId="3" fontId="8" fillId="0" borderId="8" xfId="0" applyNumberFormat="1" applyFont="1" applyBorder="1"/>
    <xf numFmtId="4" fontId="7" fillId="0" borderId="8" xfId="0" applyNumberFormat="1" applyFont="1" applyBorder="1"/>
    <xf numFmtId="4" fontId="1" fillId="0" borderId="8" xfId="0" applyNumberFormat="1" applyFont="1" applyBorder="1"/>
    <xf numFmtId="3" fontId="9" fillId="0" borderId="8" xfId="0" applyNumberFormat="1" applyFont="1" applyBorder="1"/>
    <xf numFmtId="0" fontId="0" fillId="0" borderId="9" xfId="0" applyBorder="1"/>
    <xf numFmtId="0" fontId="10" fillId="0" borderId="9" xfId="0" applyFont="1" applyFill="1" applyBorder="1"/>
    <xf numFmtId="0" fontId="0" fillId="0" borderId="8" xfId="0" applyFill="1" applyBorder="1"/>
    <xf numFmtId="0" fontId="7" fillId="0" borderId="10" xfId="0" applyFont="1" applyFill="1" applyBorder="1"/>
    <xf numFmtId="3" fontId="8" fillId="0" borderId="8" xfId="0" applyNumberFormat="1" applyFont="1" applyFill="1" applyBorder="1"/>
    <xf numFmtId="4" fontId="7" fillId="0" borderId="8" xfId="0" applyNumberFormat="1" applyFont="1" applyFill="1" applyBorder="1"/>
    <xf numFmtId="4" fontId="5" fillId="0" borderId="8" xfId="0" applyNumberFormat="1" applyFont="1" applyFill="1" applyBorder="1"/>
    <xf numFmtId="0" fontId="7" fillId="0" borderId="10" xfId="0" applyFont="1" applyBorder="1"/>
    <xf numFmtId="0" fontId="11" fillId="0" borderId="8" xfId="0" applyFont="1" applyFill="1" applyBorder="1"/>
    <xf numFmtId="0" fontId="1" fillId="0" borderId="8" xfId="0" applyFont="1" applyBorder="1"/>
    <xf numFmtId="2" fontId="1" fillId="0" borderId="8" xfId="0" applyNumberFormat="1" applyFont="1" applyBorder="1"/>
    <xf numFmtId="0" fontId="0" fillId="3" borderId="8" xfId="0" applyFill="1" applyBorder="1"/>
    <xf numFmtId="3" fontId="8" fillId="3" borderId="8" xfId="0" applyNumberFormat="1" applyFont="1" applyFill="1" applyBorder="1"/>
    <xf numFmtId="3" fontId="6" fillId="4" borderId="8" xfId="0" applyNumberFormat="1" applyFont="1" applyFill="1" applyBorder="1"/>
    <xf numFmtId="4" fontId="6" fillId="4" borderId="8" xfId="0" applyNumberFormat="1" applyFont="1" applyFill="1" applyBorder="1"/>
    <xf numFmtId="3" fontId="7" fillId="0" borderId="0" xfId="0" applyNumberFormat="1" applyFont="1" applyFill="1"/>
    <xf numFmtId="4" fontId="7" fillId="0" borderId="0" xfId="0" applyNumberFormat="1" applyFont="1"/>
    <xf numFmtId="4" fontId="12" fillId="0" borderId="0" xfId="0" applyNumberFormat="1" applyFont="1"/>
    <xf numFmtId="0" fontId="0" fillId="0" borderId="0" xfId="0" applyFill="1" applyBorder="1"/>
    <xf numFmtId="4" fontId="0" fillId="0" borderId="0" xfId="0" applyNumberForma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J7" sqref="J7"/>
    </sheetView>
  </sheetViews>
  <sheetFormatPr defaultRowHeight="15" x14ac:dyDescent="0.25"/>
  <cols>
    <col min="1" max="1" width="29.5703125" customWidth="1"/>
    <col min="2" max="2" width="12.42578125" customWidth="1"/>
    <col min="3" max="3" width="12.140625" customWidth="1"/>
    <col min="5" max="5" width="19.7109375" customWidth="1"/>
    <col min="6" max="6" width="17.85546875" customWidth="1"/>
  </cols>
  <sheetData>
    <row r="1" spans="1:6" ht="18.75" x14ac:dyDescent="0.3">
      <c r="B1" s="1" t="s">
        <v>0</v>
      </c>
      <c r="C1" s="1"/>
      <c r="D1" s="1"/>
      <c r="E1" s="1"/>
    </row>
    <row r="2" spans="1:6" ht="18.75" x14ac:dyDescent="0.3">
      <c r="B2" s="1" t="s">
        <v>1</v>
      </c>
      <c r="C2" s="1"/>
      <c r="D2" s="1"/>
      <c r="E2" s="1"/>
    </row>
    <row r="3" spans="1:6" ht="18.75" x14ac:dyDescent="0.3">
      <c r="B3" s="1"/>
      <c r="C3" s="1"/>
      <c r="D3" s="1"/>
      <c r="E3" s="1"/>
    </row>
    <row r="4" spans="1:6" ht="19.5" thickBot="1" x14ac:dyDescent="0.35">
      <c r="F4" s="1"/>
    </row>
    <row r="5" spans="1:6" ht="105.75" thickBot="1" x14ac:dyDescent="0.4">
      <c r="A5" s="2" t="s">
        <v>2</v>
      </c>
      <c r="B5" s="3"/>
      <c r="C5" s="4" t="s">
        <v>3</v>
      </c>
      <c r="D5" s="4" t="s">
        <v>4</v>
      </c>
      <c r="E5" s="5" t="s">
        <v>5</v>
      </c>
      <c r="F5" s="6" t="s">
        <v>6</v>
      </c>
    </row>
    <row r="6" spans="1:6" ht="18.75" x14ac:dyDescent="0.3">
      <c r="A6" s="7" t="s">
        <v>7</v>
      </c>
      <c r="B6" s="8" t="s">
        <v>8</v>
      </c>
      <c r="C6" s="9"/>
      <c r="D6" s="9"/>
      <c r="E6" s="10">
        <f>24425.64+26913.61+25723.84+32024.68+26607.88</f>
        <v>135695.65</v>
      </c>
      <c r="F6" s="11">
        <f>D6-E6</f>
        <v>-135695.65</v>
      </c>
    </row>
    <row r="7" spans="1:6" ht="18.75" x14ac:dyDescent="0.3">
      <c r="A7" s="12"/>
      <c r="B7" s="13" t="s">
        <v>9</v>
      </c>
      <c r="C7" s="14"/>
      <c r="D7" s="9"/>
      <c r="E7" s="15">
        <f>E8+E9+E10+E11</f>
        <v>2734.0399999999995</v>
      </c>
      <c r="F7" s="16">
        <f t="shared" ref="F7:F35" si="0">D7-E7</f>
        <v>-2734.0399999999995</v>
      </c>
    </row>
    <row r="8" spans="1:6" ht="18.75" x14ac:dyDescent="0.3">
      <c r="A8" s="17" t="s">
        <v>10</v>
      </c>
      <c r="B8" s="18" t="s">
        <v>11</v>
      </c>
      <c r="C8" s="19"/>
      <c r="D8" s="9"/>
      <c r="E8" s="20"/>
      <c r="F8" s="21">
        <f t="shared" si="0"/>
        <v>0</v>
      </c>
    </row>
    <row r="9" spans="1:6" ht="18.75" x14ac:dyDescent="0.3">
      <c r="A9" s="17" t="s">
        <v>12</v>
      </c>
      <c r="B9" s="18" t="s">
        <v>13</v>
      </c>
      <c r="C9" s="19"/>
      <c r="D9" s="9"/>
      <c r="E9" s="20">
        <f>422.65+460.39+460.39+460.39+460.39</f>
        <v>2264.2099999999996</v>
      </c>
      <c r="F9" s="21">
        <f t="shared" si="0"/>
        <v>-2264.2099999999996</v>
      </c>
    </row>
    <row r="10" spans="1:6" ht="18.75" x14ac:dyDescent="0.3">
      <c r="A10" s="17" t="s">
        <v>14</v>
      </c>
      <c r="B10" s="18" t="s">
        <v>15</v>
      </c>
      <c r="C10" s="22"/>
      <c r="D10" s="9"/>
      <c r="E10" s="20"/>
      <c r="F10" s="21">
        <f t="shared" si="0"/>
        <v>0</v>
      </c>
    </row>
    <row r="11" spans="1:6" ht="18.75" x14ac:dyDescent="0.3">
      <c r="A11" s="17" t="s">
        <v>16</v>
      </c>
      <c r="B11" s="18" t="s">
        <v>17</v>
      </c>
      <c r="C11" s="19"/>
      <c r="D11" s="9"/>
      <c r="E11" s="20">
        <f>206.96+172.11+90.76</f>
        <v>469.83000000000004</v>
      </c>
      <c r="F11" s="21">
        <f t="shared" si="0"/>
        <v>-469.83000000000004</v>
      </c>
    </row>
    <row r="12" spans="1:6" ht="18.75" x14ac:dyDescent="0.3">
      <c r="A12" s="17"/>
      <c r="B12" s="18"/>
      <c r="C12" s="19"/>
      <c r="D12" s="9"/>
      <c r="E12" s="20"/>
      <c r="F12" s="21"/>
    </row>
    <row r="13" spans="1:6" ht="18.75" x14ac:dyDescent="0.3">
      <c r="A13" s="17" t="s">
        <v>18</v>
      </c>
      <c r="B13" s="13" t="s">
        <v>19</v>
      </c>
      <c r="C13" s="14"/>
      <c r="D13" s="9"/>
      <c r="E13" s="14">
        <f>E14+E15+E16+E17</f>
        <v>30676.909999999996</v>
      </c>
      <c r="F13" s="16">
        <f>D13-E13</f>
        <v>-30676.909999999996</v>
      </c>
    </row>
    <row r="14" spans="1:6" ht="18.75" x14ac:dyDescent="0.3">
      <c r="A14" s="17" t="s">
        <v>20</v>
      </c>
      <c r="B14" s="18" t="s">
        <v>21</v>
      </c>
      <c r="C14" s="19"/>
      <c r="D14" s="9"/>
      <c r="E14" s="20">
        <f>2930.44+3195.11+3020.28+3652.39+3061.2</f>
        <v>15859.419999999998</v>
      </c>
      <c r="F14" s="21">
        <f>D14-E14</f>
        <v>-15859.419999999998</v>
      </c>
    </row>
    <row r="15" spans="1:6" ht="18.75" x14ac:dyDescent="0.3">
      <c r="A15" s="17" t="s">
        <v>22</v>
      </c>
      <c r="B15" s="18" t="s">
        <v>23</v>
      </c>
      <c r="C15" s="19"/>
      <c r="D15" s="9"/>
      <c r="E15" s="20">
        <f>951.76+1037.49+993.56+1159.43+990.74</f>
        <v>5132.9799999999996</v>
      </c>
      <c r="F15" s="21">
        <f>D15-E15</f>
        <v>-5132.9799999999996</v>
      </c>
    </row>
    <row r="16" spans="1:6" ht="18.75" x14ac:dyDescent="0.3">
      <c r="A16" s="17" t="s">
        <v>24</v>
      </c>
      <c r="B16" s="18" t="s">
        <v>25</v>
      </c>
      <c r="C16" s="19"/>
      <c r="D16" s="9"/>
      <c r="E16" s="20">
        <f>1191.81+1304.03+1233.51+1485.45+1243.16</f>
        <v>6457.96</v>
      </c>
      <c r="F16" s="21">
        <f t="shared" ref="F16:F17" si="1">D16-E16</f>
        <v>-6457.96</v>
      </c>
    </row>
    <row r="17" spans="1:6" ht="18.75" x14ac:dyDescent="0.3">
      <c r="A17" s="17" t="s">
        <v>26</v>
      </c>
      <c r="B17" s="18" t="s">
        <v>27</v>
      </c>
      <c r="C17" s="19"/>
      <c r="D17" s="9"/>
      <c r="E17" s="20">
        <f>596.38+648.64+611.64+748.29+621.6</f>
        <v>3226.5499999999997</v>
      </c>
      <c r="F17" s="21">
        <f t="shared" si="1"/>
        <v>-3226.5499999999997</v>
      </c>
    </row>
    <row r="18" spans="1:6" ht="18.75" x14ac:dyDescent="0.3">
      <c r="A18" s="23"/>
      <c r="B18" s="18"/>
      <c r="C18" s="19"/>
      <c r="D18" s="9"/>
      <c r="E18" s="20"/>
      <c r="F18" s="21"/>
    </row>
    <row r="19" spans="1:6" ht="18.75" x14ac:dyDescent="0.3">
      <c r="A19" s="24" t="s">
        <v>28</v>
      </c>
      <c r="B19" s="18" t="s">
        <v>29</v>
      </c>
      <c r="C19" s="19"/>
      <c r="D19" s="9"/>
      <c r="E19" s="15">
        <f>E20+E21+E22+E23+E24+E25+E26+E27+E28+E29</f>
        <v>19094.04</v>
      </c>
      <c r="F19" s="16">
        <f t="shared" si="0"/>
        <v>-19094.04</v>
      </c>
    </row>
    <row r="20" spans="1:6" ht="18.75" x14ac:dyDescent="0.3">
      <c r="A20" s="25" t="s">
        <v>30</v>
      </c>
      <c r="B20" s="26" t="s">
        <v>31</v>
      </c>
      <c r="C20" s="27"/>
      <c r="D20" s="9"/>
      <c r="E20" s="28">
        <f>458.15+1764.07+1761.63+2073+1432.6+1499.46</f>
        <v>8988.91</v>
      </c>
      <c r="F20" s="21">
        <f t="shared" si="0"/>
        <v>-8988.91</v>
      </c>
    </row>
    <row r="21" spans="1:6" ht="18.75" x14ac:dyDescent="0.3">
      <c r="A21" s="25" t="s">
        <v>32</v>
      </c>
      <c r="B21" s="26" t="s">
        <v>33</v>
      </c>
      <c r="C21" s="27"/>
      <c r="D21" s="9"/>
      <c r="E21" s="29"/>
      <c r="F21" s="16"/>
    </row>
    <row r="22" spans="1:6" ht="18.75" x14ac:dyDescent="0.3">
      <c r="A22" s="25" t="s">
        <v>34</v>
      </c>
      <c r="B22" s="26" t="s">
        <v>35</v>
      </c>
      <c r="C22" s="27"/>
      <c r="D22" s="9"/>
      <c r="E22" s="28"/>
      <c r="F22" s="21">
        <f t="shared" si="0"/>
        <v>0</v>
      </c>
    </row>
    <row r="23" spans="1:6" ht="18.75" x14ac:dyDescent="0.3">
      <c r="A23" s="17" t="s">
        <v>36</v>
      </c>
      <c r="B23" s="30" t="s">
        <v>37</v>
      </c>
      <c r="C23" s="22"/>
      <c r="D23" s="9"/>
      <c r="E23" s="20"/>
      <c r="F23" s="21">
        <f t="shared" si="0"/>
        <v>0</v>
      </c>
    </row>
    <row r="24" spans="1:6" ht="18.75" x14ac:dyDescent="0.3">
      <c r="A24" s="17" t="s">
        <v>38</v>
      </c>
      <c r="B24" s="30" t="s">
        <v>39</v>
      </c>
      <c r="C24" s="19"/>
      <c r="D24" s="9"/>
      <c r="E24" s="20">
        <f>127.87+145.88+835.23+90+542.12</f>
        <v>1741.1</v>
      </c>
      <c r="F24" s="21">
        <f>D24-E24</f>
        <v>-1741.1</v>
      </c>
    </row>
    <row r="25" spans="1:6" ht="18.75" x14ac:dyDescent="0.3">
      <c r="A25" s="17" t="s">
        <v>40</v>
      </c>
      <c r="B25" s="18" t="s">
        <v>41</v>
      </c>
      <c r="C25" s="19"/>
      <c r="D25" s="9"/>
      <c r="E25" s="20">
        <f>124.86+113.84+171.41+180.87+112.12+96.96</f>
        <v>800.06000000000006</v>
      </c>
      <c r="F25" s="21">
        <f>D25-E25</f>
        <v>-800.06000000000006</v>
      </c>
    </row>
    <row r="26" spans="1:6" ht="18.75" x14ac:dyDescent="0.3">
      <c r="A26" s="31" t="s">
        <v>42</v>
      </c>
      <c r="B26" s="30" t="s">
        <v>43</v>
      </c>
      <c r="C26" s="19"/>
      <c r="D26" s="9"/>
      <c r="E26" s="20">
        <f>338.11+529.18+551.45+2638.38+2393.39+713.74</f>
        <v>7164.25</v>
      </c>
      <c r="F26" s="16">
        <f t="shared" si="0"/>
        <v>-7164.25</v>
      </c>
    </row>
    <row r="27" spans="1:6" ht="18.75" x14ac:dyDescent="0.3">
      <c r="A27" s="31" t="s">
        <v>44</v>
      </c>
      <c r="B27" s="30" t="s">
        <v>45</v>
      </c>
      <c r="C27" s="19"/>
      <c r="D27" s="9"/>
      <c r="E27" s="20"/>
      <c r="F27" s="21">
        <f t="shared" si="0"/>
        <v>0</v>
      </c>
    </row>
    <row r="28" spans="1:6" ht="18.75" x14ac:dyDescent="0.3">
      <c r="A28" s="31" t="s">
        <v>46</v>
      </c>
      <c r="B28" s="30" t="s">
        <v>47</v>
      </c>
      <c r="C28" s="19"/>
      <c r="D28" s="9"/>
      <c r="E28" s="20">
        <f>21.22+138.5+84+156</f>
        <v>399.72</v>
      </c>
      <c r="F28" s="21">
        <f t="shared" si="0"/>
        <v>-399.72</v>
      </c>
    </row>
    <row r="29" spans="1:6" ht="18.75" x14ac:dyDescent="0.3">
      <c r="A29" s="31" t="s">
        <v>48</v>
      </c>
      <c r="B29" s="30" t="s">
        <v>49</v>
      </c>
      <c r="C29" s="19"/>
      <c r="D29" s="9"/>
      <c r="E29" s="20"/>
      <c r="F29" s="21"/>
    </row>
    <row r="30" spans="1:6" ht="18.75" x14ac:dyDescent="0.3">
      <c r="A30" s="31" t="s">
        <v>50</v>
      </c>
      <c r="B30" s="30" t="s">
        <v>51</v>
      </c>
      <c r="C30" s="19"/>
      <c r="D30" s="9"/>
      <c r="E30" s="20">
        <v>143.66999999999999</v>
      </c>
      <c r="F30" s="21">
        <f t="shared" si="0"/>
        <v>-143.66999999999999</v>
      </c>
    </row>
    <row r="31" spans="1:6" ht="18.75" x14ac:dyDescent="0.3">
      <c r="A31" s="17" t="s">
        <v>52</v>
      </c>
      <c r="B31" s="30" t="s">
        <v>53</v>
      </c>
      <c r="C31" s="19"/>
      <c r="D31" s="9"/>
      <c r="E31" s="20"/>
      <c r="F31" s="21">
        <f t="shared" si="0"/>
        <v>0</v>
      </c>
    </row>
    <row r="32" spans="1:6" ht="18.75" x14ac:dyDescent="0.3">
      <c r="A32" s="17" t="s">
        <v>54</v>
      </c>
      <c r="B32" s="30" t="s">
        <v>55</v>
      </c>
      <c r="C32" s="19"/>
      <c r="D32" s="9"/>
      <c r="E32" s="32"/>
      <c r="F32" s="21">
        <f t="shared" si="0"/>
        <v>0</v>
      </c>
    </row>
    <row r="33" spans="1:6" ht="18.75" x14ac:dyDescent="0.3">
      <c r="A33" s="17" t="s">
        <v>56</v>
      </c>
      <c r="B33" s="30" t="s">
        <v>57</v>
      </c>
      <c r="C33" s="19"/>
      <c r="D33" s="9"/>
      <c r="E33" s="33"/>
      <c r="F33" s="21">
        <f t="shared" si="0"/>
        <v>0</v>
      </c>
    </row>
    <row r="34" spans="1:6" ht="18.75" x14ac:dyDescent="0.3">
      <c r="A34" s="34" t="s">
        <v>58</v>
      </c>
      <c r="B34" s="30" t="s">
        <v>59</v>
      </c>
      <c r="C34" s="35"/>
      <c r="D34" s="9"/>
      <c r="E34" s="20"/>
      <c r="F34" s="21">
        <f t="shared" si="0"/>
        <v>0</v>
      </c>
    </row>
    <row r="35" spans="1:6" ht="18.75" x14ac:dyDescent="0.3">
      <c r="C35" s="19"/>
      <c r="D35" s="19"/>
      <c r="E35" s="20"/>
      <c r="F35" s="21">
        <f t="shared" si="0"/>
        <v>0</v>
      </c>
    </row>
    <row r="36" spans="1:6" ht="18" x14ac:dyDescent="0.25">
      <c r="B36" t="s">
        <v>60</v>
      </c>
      <c r="C36" s="36">
        <f>C6+C7+C13+C19+C30+C31+C32+C33</f>
        <v>0</v>
      </c>
      <c r="D36" s="36">
        <f>D6+D7+D13+D19+D30+D31+D32+D33</f>
        <v>0</v>
      </c>
      <c r="E36" s="37">
        <f>E6+E7+E13+E19+E30+E31+E33</f>
        <v>188344.31000000003</v>
      </c>
      <c r="F36" s="37">
        <f>F6+F7+F13+F19+F30+F31+F32+F33</f>
        <v>-188344.31000000003</v>
      </c>
    </row>
    <row r="37" spans="1:6" ht="18" x14ac:dyDescent="0.25">
      <c r="C37" s="38"/>
      <c r="D37" s="38"/>
      <c r="E37" s="39"/>
    </row>
    <row r="38" spans="1:6" ht="18.75" x14ac:dyDescent="0.3">
      <c r="A38" s="1" t="s">
        <v>61</v>
      </c>
      <c r="C38" s="38"/>
      <c r="D38" s="38"/>
      <c r="E38" s="40" t="s">
        <v>62</v>
      </c>
    </row>
    <row r="39" spans="1:6" ht="18" x14ac:dyDescent="0.25">
      <c r="C39" s="38"/>
      <c r="D39" s="38"/>
      <c r="E39" s="39"/>
    </row>
    <row r="40" spans="1:6" x14ac:dyDescent="0.25">
      <c r="A40" s="41"/>
      <c r="B40" s="41"/>
      <c r="C40" s="41"/>
      <c r="D40" s="41"/>
      <c r="E40" s="42"/>
      <c r="F40" s="41"/>
    </row>
  </sheetData>
  <mergeCells count="2">
    <mergeCell ref="A5:B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Borislava Ignatova</dc:creator>
  <cp:lastModifiedBy>Borislava Ignatova</cp:lastModifiedBy>
  <dcterms:created xsi:type="dcterms:W3CDTF">2026-07-20T06:47:24Z</dcterms:created>
  <dcterms:modified xsi:type="dcterms:W3CDTF">2026-07-20T06:48:28Z</dcterms:modified>
</cp:coreProperties>
</file>