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ОУ-Джурово\ФИШ_2026\"/>
    </mc:Choice>
  </mc:AlternateContent>
  <bookViews>
    <workbookView xWindow="0" yWindow="0" windowWidth="28800" windowHeight="120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5" i="1" l="1"/>
  <c r="F34" i="1"/>
  <c r="F33" i="1"/>
  <c r="F32" i="1"/>
  <c r="F31" i="1"/>
  <c r="F30" i="1"/>
  <c r="E28" i="1"/>
  <c r="F28" i="1" s="1"/>
  <c r="F27" i="1"/>
  <c r="F26" i="1"/>
  <c r="E26" i="1"/>
  <c r="F25" i="1"/>
  <c r="E25" i="1"/>
  <c r="F24" i="1"/>
  <c r="E24" i="1"/>
  <c r="F23" i="1"/>
  <c r="F22" i="1"/>
  <c r="F20" i="1"/>
  <c r="E20" i="1"/>
  <c r="E19" i="1"/>
  <c r="D19" i="1"/>
  <c r="F19" i="1" s="1"/>
  <c r="C19" i="1"/>
  <c r="E17" i="1"/>
  <c r="D17" i="1"/>
  <c r="F17" i="1" s="1"/>
  <c r="E16" i="1"/>
  <c r="D16" i="1"/>
  <c r="F16" i="1" s="1"/>
  <c r="E15" i="1"/>
  <c r="D15" i="1"/>
  <c r="F15" i="1" s="1"/>
  <c r="E14" i="1"/>
  <c r="D14" i="1"/>
  <c r="F14" i="1" s="1"/>
  <c r="E13" i="1"/>
  <c r="E11" i="1"/>
  <c r="F11" i="1" s="1"/>
  <c r="F10" i="1"/>
  <c r="E9" i="1"/>
  <c r="F9" i="1" s="1"/>
  <c r="F8" i="1"/>
  <c r="D7" i="1"/>
  <c r="C7" i="1"/>
  <c r="C17" i="1" s="1"/>
  <c r="F6" i="1"/>
  <c r="E6" i="1"/>
  <c r="D13" i="1" l="1"/>
  <c r="F13" i="1" s="1"/>
  <c r="E7" i="1"/>
  <c r="C14" i="1"/>
  <c r="C15" i="1"/>
  <c r="C16" i="1"/>
  <c r="C13" i="1" l="1"/>
  <c r="C36" i="1" s="1"/>
  <c r="E36" i="1"/>
  <c r="F7" i="1"/>
  <c r="F36" i="1" s="1"/>
  <c r="D36" i="1"/>
</calcChain>
</file>

<file path=xl/sharedStrings.xml><?xml version="1.0" encoding="utf-8"?>
<sst xmlns="http://schemas.openxmlformats.org/spreadsheetml/2006/main" count="63" uniqueCount="63">
  <si>
    <t>ОУ "ХРИСТО БОТЕВ" -                         С. ДЖУРОВО</t>
  </si>
  <si>
    <t>Бюджет за 2026</t>
  </si>
  <si>
    <t>ФРЗ - ТД</t>
  </si>
  <si>
    <t>§ 01-01</t>
  </si>
  <si>
    <t>§ 02-00</t>
  </si>
  <si>
    <t>ИЗВЪНТРУДОВИ ПРАВООТН.</t>
  </si>
  <si>
    <t>§ 02-02</t>
  </si>
  <si>
    <t>СБКО</t>
  </si>
  <si>
    <t>§ 02-05</t>
  </si>
  <si>
    <t>ОБЕЗЩ. ЧЛ.222,224</t>
  </si>
  <si>
    <t>§ 02-08</t>
  </si>
  <si>
    <t>БОЛНИЧНИ</t>
  </si>
  <si>
    <t>§ 02-09</t>
  </si>
  <si>
    <t>ОСИГУРОВКИ ОБЩО</t>
  </si>
  <si>
    <t>§ 05-00</t>
  </si>
  <si>
    <t>ДОО - 11.42%</t>
  </si>
  <si>
    <t>§ 05-51</t>
  </si>
  <si>
    <t>УЧ.ПФ - 4.3%</t>
  </si>
  <si>
    <t>§ 05-52</t>
  </si>
  <si>
    <t>ЗО - 4.8%</t>
  </si>
  <si>
    <t>§ 05-60</t>
  </si>
  <si>
    <t>ДЗПО - 2.8%</t>
  </si>
  <si>
    <t>§ 05-80</t>
  </si>
  <si>
    <t>Издръжка в т.ч.</t>
  </si>
  <si>
    <t>§ 10-00</t>
  </si>
  <si>
    <t>Храна ПГ</t>
  </si>
  <si>
    <t>§ 10-11</t>
  </si>
  <si>
    <t>Медикаменти</t>
  </si>
  <si>
    <t>§ 10-12</t>
  </si>
  <si>
    <t>Постелен инвентар и облекло</t>
  </si>
  <si>
    <t>§ 10-13</t>
  </si>
  <si>
    <t>учебни/КВАЛИФИКАЦИЯ</t>
  </si>
  <si>
    <t>§ 10-14</t>
  </si>
  <si>
    <t>МАТЕРИАЛИ</t>
  </si>
  <si>
    <t>§ 10-15</t>
  </si>
  <si>
    <t>ВОДА, ГОРИВА И ЕНЕРГИЯ</t>
  </si>
  <si>
    <t>§ 10-16</t>
  </si>
  <si>
    <t>Р-ДИ ЗА ВЪНШНИ УСЛУГИ</t>
  </si>
  <si>
    <t>§ 10-20</t>
  </si>
  <si>
    <t>ТЕКУЩ РЕМОНТ</t>
  </si>
  <si>
    <t>§ 10-30</t>
  </si>
  <si>
    <t>КОМАНДИРОВКИ</t>
  </si>
  <si>
    <t>§ 10-51</t>
  </si>
  <si>
    <t>Р-ДИ ЗА ЗАСТРАХОВКИ</t>
  </si>
  <si>
    <t>§ 10-62</t>
  </si>
  <si>
    <t>ПЛАТЕНИ ДАНЪЦИ И ТАКСИ</t>
  </si>
  <si>
    <t>§ 19-81</t>
  </si>
  <si>
    <t>ОСНОВЕН РЕМОНТ НА ДМА</t>
  </si>
  <si>
    <t>§ 51-00</t>
  </si>
  <si>
    <t>ПРИДОБИВАНЕ НА КОМПЮТРИ</t>
  </si>
  <si>
    <t>§ 51-01</t>
  </si>
  <si>
    <t>ПРИДОБИВАНЕ НА ДР.ОБОРУДВАНЕ</t>
  </si>
  <si>
    <t>§ 51-03</t>
  </si>
  <si>
    <t>РЕЗЕРВ</t>
  </si>
  <si>
    <t>§ 97-00</t>
  </si>
  <si>
    <t>ОБЩО</t>
  </si>
  <si>
    <t>Изготвил: Борислава Игнатова</t>
  </si>
  <si>
    <t>БЮДЖЕТ - 2026</t>
  </si>
  <si>
    <t>НА ОУ "ХРИСТО БОТЕВ" С. ДЖУРОВО</t>
  </si>
  <si>
    <t>Актуализ. Бюджет за 2026</t>
  </si>
  <si>
    <t>Към 30.09.2026г.</t>
  </si>
  <si>
    <t>Остатък</t>
  </si>
  <si>
    <t>Директор: Иванка Иванова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</si>
</sst>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4"/>
      <name val="Arial"/>
      <family val="2"/>
      <charset val="204"/>
    </font>
    <font>
      <sz val="14"/>
      <color rgb="FFFF0000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6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1" fontId="4" fillId="2" borderId="3" xfId="0" applyNumberFormat="1" applyFont="1" applyFill="1" applyBorder="1" applyAlignment="1">
      <alignment horizontal="center" wrapText="1"/>
    </xf>
    <xf numFmtId="2" fontId="5" fillId="2" borderId="3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left" vertical="top"/>
    </xf>
    <xf numFmtId="0" fontId="6" fillId="0" borderId="5" xfId="0" applyFont="1" applyBorder="1"/>
    <xf numFmtId="3" fontId="7" fillId="0" borderId="6" xfId="0" applyNumberFormat="1" applyFont="1" applyBorder="1"/>
    <xf numFmtId="4" fontId="6" fillId="0" borderId="6" xfId="0" applyNumberFormat="1" applyFont="1" applyBorder="1"/>
    <xf numFmtId="4" fontId="3" fillId="0" borderId="6" xfId="0" applyNumberFormat="1" applyFont="1" applyBorder="1"/>
    <xf numFmtId="0" fontId="0" fillId="0" borderId="6" xfId="0" applyBorder="1" applyAlignment="1">
      <alignment horizontal="left" vertical="top"/>
    </xf>
    <xf numFmtId="0" fontId="6" fillId="0" borderId="7" xfId="0" applyFont="1" applyBorder="1"/>
    <xf numFmtId="3" fontId="7" fillId="0" borderId="8" xfId="0" applyNumberFormat="1" applyFont="1" applyFill="1" applyBorder="1"/>
    <xf numFmtId="4" fontId="6" fillId="0" borderId="8" xfId="0" applyNumberFormat="1" applyFont="1" applyBorder="1"/>
    <xf numFmtId="4" fontId="3" fillId="0" borderId="8" xfId="0" applyNumberFormat="1" applyFont="1" applyBorder="1"/>
    <xf numFmtId="0" fontId="0" fillId="0" borderId="8" xfId="0" applyBorder="1"/>
    <xf numFmtId="0" fontId="8" fillId="0" borderId="7" xfId="0" applyFont="1" applyBorder="1"/>
    <xf numFmtId="3" fontId="9" fillId="0" borderId="8" xfId="0" applyNumberFormat="1" applyFont="1" applyBorder="1"/>
    <xf numFmtId="4" fontId="8" fillId="0" borderId="8" xfId="0" applyNumberFormat="1" applyFont="1" applyBorder="1"/>
    <xf numFmtId="4" fontId="2" fillId="0" borderId="8" xfId="0" applyNumberFormat="1" applyFont="1" applyBorder="1"/>
    <xf numFmtId="3" fontId="10" fillId="0" borderId="8" xfId="0" applyNumberFormat="1" applyFont="1" applyBorder="1"/>
    <xf numFmtId="0" fontId="0" fillId="0" borderId="9" xfId="0" applyBorder="1"/>
    <xf numFmtId="0" fontId="11" fillId="0" borderId="9" xfId="0" applyFont="1" applyFill="1" applyBorder="1"/>
    <xf numFmtId="0" fontId="0" fillId="0" borderId="8" xfId="0" applyFill="1" applyBorder="1"/>
    <xf numFmtId="0" fontId="8" fillId="0" borderId="10" xfId="0" applyFont="1" applyFill="1" applyBorder="1"/>
    <xf numFmtId="3" fontId="9" fillId="0" borderId="8" xfId="0" applyNumberFormat="1" applyFont="1" applyFill="1" applyBorder="1"/>
    <xf numFmtId="4" fontId="8" fillId="0" borderId="8" xfId="0" applyNumberFormat="1" applyFont="1" applyFill="1" applyBorder="1"/>
    <xf numFmtId="4" fontId="6" fillId="0" borderId="8" xfId="0" applyNumberFormat="1" applyFont="1" applyFill="1" applyBorder="1"/>
    <xf numFmtId="0" fontId="8" fillId="0" borderId="10" xfId="0" applyFont="1" applyBorder="1"/>
    <xf numFmtId="0" fontId="12" fillId="0" borderId="8" xfId="0" applyFont="1" applyFill="1" applyBorder="1"/>
    <xf numFmtId="0" fontId="2" fillId="0" borderId="8" xfId="0" applyFont="1" applyBorder="1"/>
    <xf numFmtId="2" fontId="2" fillId="0" borderId="8" xfId="0" applyNumberFormat="1" applyFont="1" applyBorder="1"/>
    <xf numFmtId="0" fontId="0" fillId="3" borderId="8" xfId="0" applyFill="1" applyBorder="1"/>
    <xf numFmtId="3" fontId="9" fillId="3" borderId="8" xfId="0" applyNumberFormat="1" applyFont="1" applyFill="1" applyBorder="1"/>
    <xf numFmtId="3" fontId="7" fillId="4" borderId="8" xfId="0" applyNumberFormat="1" applyFont="1" applyFill="1" applyBorder="1"/>
    <xf numFmtId="4" fontId="7" fillId="4" borderId="8" xfId="0" applyNumberFormat="1" applyFont="1" applyFill="1" applyBorder="1"/>
    <xf numFmtId="3" fontId="8" fillId="0" borderId="0" xfId="0" applyNumberFormat="1" applyFont="1" applyFill="1"/>
    <xf numFmtId="4" fontId="8" fillId="0" borderId="0" xfId="0" applyNumberFormat="1" applyFont="1"/>
    <xf numFmtId="4" fontId="13" fillId="0" borderId="0" xfId="0" applyNumberFormat="1" applyFont="1"/>
    <xf numFmtId="0" fontId="0" fillId="0" borderId="0" xfId="0" applyFill="1" applyBorder="1"/>
    <xf numFmtId="4" fontId="0" fillId="0" borderId="0" xfId="0" applyNumberFormat="1" applyFill="1" applyBorder="1"/>
    <xf numFmtId="0" fontId="1" fillId="0" borderId="0" xfId="0" applyFont="1" applyFill="1" applyBorder="1" applyAlignment="1">
      <alignment horizontal="center" vertical="center" wrapText="1"/>
    </xf>
    <xf numFmtId="1" fontId="14" fillId="0" borderId="0" xfId="0" applyNumberFormat="1" applyFont="1" applyFill="1" applyBorder="1" applyAlignment="1">
      <alignment horizontal="center" wrapText="1"/>
    </xf>
    <xf numFmtId="1" fontId="3" fillId="0" borderId="0" xfId="0" applyNumberFormat="1" applyFont="1" applyFill="1" applyBorder="1" applyAlignment="1">
      <alignment horizontal="right" wrapText="1"/>
    </xf>
    <xf numFmtId="2" fontId="3" fillId="0" borderId="0" xfId="0" applyNumberFormat="1" applyFont="1" applyFill="1" applyBorder="1" applyAlignment="1">
      <alignment horizontal="left"/>
    </xf>
    <xf numFmtId="0" fontId="8" fillId="0" borderId="0" xfId="0" applyFont="1" applyFill="1" applyBorder="1"/>
    <xf numFmtId="3" fontId="7" fillId="0" borderId="0" xfId="0" applyNumberFormat="1" applyFont="1" applyFill="1" applyBorder="1"/>
    <xf numFmtId="4" fontId="7" fillId="0" borderId="0" xfId="0" applyNumberFormat="1" applyFont="1" applyFill="1" applyBorder="1"/>
    <xf numFmtId="4" fontId="6" fillId="0" borderId="0" xfId="0" applyNumberFormat="1" applyFont="1" applyFill="1" applyBorder="1"/>
    <xf numFmtId="3" fontId="6" fillId="0" borderId="0" xfId="0" applyNumberFormat="1" applyFont="1" applyFill="1" applyBorder="1"/>
    <xf numFmtId="3" fontId="9" fillId="0" borderId="0" xfId="0" applyNumberFormat="1" applyFont="1" applyFill="1" applyBorder="1"/>
    <xf numFmtId="0" fontId="1" fillId="0" borderId="0" xfId="0" applyFont="1" applyFill="1" applyBorder="1"/>
    <xf numFmtId="4" fontId="9" fillId="0" borderId="0" xfId="0" applyNumberFormat="1" applyFont="1" applyFill="1" applyBorder="1"/>
    <xf numFmtId="4" fontId="8" fillId="0" borderId="0" xfId="0" applyNumberFormat="1" applyFont="1" applyFill="1" applyBorder="1"/>
    <xf numFmtId="0" fontId="6" fillId="0" borderId="0" xfId="0" applyFont="1" applyFill="1" applyBorder="1"/>
    <xf numFmtId="3" fontId="8" fillId="0" borderId="0" xfId="0" applyNumberFormat="1" applyFont="1" applyFill="1" applyBorder="1"/>
    <xf numFmtId="2" fontId="0" fillId="0" borderId="0" xfId="0" applyNumberFormat="1" applyFill="1" applyBorder="1" applyAlignment="1">
      <alignment wrapText="1"/>
    </xf>
    <xf numFmtId="0" fontId="0" fillId="0" borderId="0" xfId="0" applyFill="1" applyBorder="1" applyAlignment="1">
      <alignment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workbookViewId="0">
      <selection activeCell="L8" sqref="L8"/>
    </sheetView>
  </sheetViews>
  <sheetFormatPr defaultRowHeight="15" x14ac:dyDescent="0.25"/>
  <cols>
    <col min="1" max="1" width="27.5703125" customWidth="1"/>
    <col min="2" max="2" width="11.5703125" customWidth="1"/>
    <col min="3" max="3" width="13.140625" customWidth="1"/>
    <col min="4" max="4" width="14.42578125" customWidth="1"/>
    <col min="5" max="5" width="15" customWidth="1"/>
    <col min="6" max="6" width="16" customWidth="1"/>
  </cols>
  <sheetData>
    <row r="1" spans="1:6" ht="18.75" x14ac:dyDescent="0.3">
      <c r="B1" s="1" t="s">
        <v>57</v>
      </c>
      <c r="C1" s="1"/>
      <c r="D1" s="1"/>
      <c r="E1" s="1"/>
    </row>
    <row r="2" spans="1:6" ht="18.75" x14ac:dyDescent="0.3">
      <c r="B2" s="1" t="s">
        <v>58</v>
      </c>
      <c r="C2" s="1"/>
      <c r="D2" s="1"/>
      <c r="E2" s="1"/>
    </row>
    <row r="3" spans="1:6" ht="18.75" x14ac:dyDescent="0.3">
      <c r="B3" s="1"/>
      <c r="C3" s="1"/>
      <c r="D3" s="1"/>
      <c r="E3" s="1"/>
    </row>
    <row r="4" spans="1:6" ht="19.5" thickBot="1" x14ac:dyDescent="0.35">
      <c r="F4" s="1"/>
    </row>
    <row r="5" spans="1:6" ht="63.75" thickBot="1" x14ac:dyDescent="0.4">
      <c r="A5" s="2" t="s">
        <v>0</v>
      </c>
      <c r="B5" s="3"/>
      <c r="C5" s="4" t="s">
        <v>1</v>
      </c>
      <c r="D5" s="4" t="s">
        <v>59</v>
      </c>
      <c r="E5" s="5" t="s">
        <v>60</v>
      </c>
      <c r="F5" s="6" t="s">
        <v>61</v>
      </c>
    </row>
    <row r="6" spans="1:6" ht="18.75" x14ac:dyDescent="0.3">
      <c r="A6" s="7" t="s">
        <v>2</v>
      </c>
      <c r="B6" s="8" t="s">
        <v>3</v>
      </c>
      <c r="C6" s="9">
        <v>317335</v>
      </c>
      <c r="D6" s="9">
        <v>317335</v>
      </c>
      <c r="E6" s="10">
        <f>24425.64+26913.61+25723.84+32024.68+26607.88+26289.47+21041.47+26909.92</f>
        <v>209936.51</v>
      </c>
      <c r="F6" s="11">
        <f>D6-E6</f>
        <v>107398.48999999999</v>
      </c>
    </row>
    <row r="7" spans="1:6" ht="18.75" x14ac:dyDescent="0.3">
      <c r="A7" s="12"/>
      <c r="B7" s="13" t="s">
        <v>4</v>
      </c>
      <c r="C7" s="14">
        <f>SUM(C8:C11)</f>
        <v>15500</v>
      </c>
      <c r="D7" s="14">
        <f>SUM(D8:D11)</f>
        <v>15500</v>
      </c>
      <c r="E7" s="15">
        <f>E8+E9+E10+E11</f>
        <v>30253.21</v>
      </c>
      <c r="F7" s="16">
        <f t="shared" ref="F7:F35" si="0">D7-E7</f>
        <v>-14753.21</v>
      </c>
    </row>
    <row r="8" spans="1:6" ht="18.75" x14ac:dyDescent="0.3">
      <c r="A8" s="17" t="s">
        <v>5</v>
      </c>
      <c r="B8" s="18" t="s">
        <v>6</v>
      </c>
      <c r="C8" s="19"/>
      <c r="D8" s="19"/>
      <c r="E8" s="20"/>
      <c r="F8" s="21">
        <f t="shared" si="0"/>
        <v>0</v>
      </c>
    </row>
    <row r="9" spans="1:6" ht="18.75" x14ac:dyDescent="0.3">
      <c r="A9" s="17" t="s">
        <v>7</v>
      </c>
      <c r="B9" s="18" t="s">
        <v>8</v>
      </c>
      <c r="C9" s="19">
        <v>10000</v>
      </c>
      <c r="D9" s="19">
        <v>10000</v>
      </c>
      <c r="E9" s="20">
        <f>422.65+460.39+460.39+460.39+460.39+460.39+401.46+401.46</f>
        <v>3527.5199999999995</v>
      </c>
      <c r="F9" s="21">
        <f t="shared" si="0"/>
        <v>6472.4800000000005</v>
      </c>
    </row>
    <row r="10" spans="1:6" ht="18.75" x14ac:dyDescent="0.3">
      <c r="A10" s="17" t="s">
        <v>9</v>
      </c>
      <c r="B10" s="18" t="s">
        <v>10</v>
      </c>
      <c r="C10" s="22">
        <v>4000</v>
      </c>
      <c r="D10" s="22">
        <v>4000</v>
      </c>
      <c r="E10" s="20">
        <v>26109.93</v>
      </c>
      <c r="F10" s="21">
        <f t="shared" si="0"/>
        <v>-22109.93</v>
      </c>
    </row>
    <row r="11" spans="1:6" ht="18.75" x14ac:dyDescent="0.3">
      <c r="A11" s="17" t="s">
        <v>11</v>
      </c>
      <c r="B11" s="18" t="s">
        <v>12</v>
      </c>
      <c r="C11" s="19">
        <v>1500</v>
      </c>
      <c r="D11" s="19">
        <v>1500</v>
      </c>
      <c r="E11" s="20">
        <f>206.96+172.11+90.76+104.55+41.38</f>
        <v>615.76</v>
      </c>
      <c r="F11" s="21">
        <f t="shared" si="0"/>
        <v>884.24</v>
      </c>
    </row>
    <row r="12" spans="1:6" ht="18.75" x14ac:dyDescent="0.3">
      <c r="A12" s="17"/>
      <c r="B12" s="18"/>
      <c r="C12" s="19"/>
      <c r="D12" s="19"/>
      <c r="E12" s="20"/>
      <c r="F12" s="21"/>
    </row>
    <row r="13" spans="1:6" ht="18.75" x14ac:dyDescent="0.3">
      <c r="A13" s="17" t="s">
        <v>13</v>
      </c>
      <c r="B13" s="13" t="s">
        <v>14</v>
      </c>
      <c r="C13" s="14">
        <f>SUM(C14:C17)</f>
        <v>77617.122000000003</v>
      </c>
      <c r="D13" s="14">
        <f>SUM(D14:D17)</f>
        <v>77617.122000000003</v>
      </c>
      <c r="E13" s="14">
        <f>E14+E15+E16+E17</f>
        <v>47742.43</v>
      </c>
      <c r="F13" s="16">
        <f>D13-E13</f>
        <v>29874.692000000003</v>
      </c>
    </row>
    <row r="14" spans="1:6" ht="18.75" x14ac:dyDescent="0.3">
      <c r="A14" s="17" t="s">
        <v>15</v>
      </c>
      <c r="B14" s="18" t="s">
        <v>16</v>
      </c>
      <c r="C14" s="19">
        <f>(C6+C7)*11.42%</f>
        <v>38009.756999999998</v>
      </c>
      <c r="D14" s="19">
        <f>(D6+D7)*11.42%</f>
        <v>38009.756999999998</v>
      </c>
      <c r="E14" s="20">
        <f>2930.44+3195.11+3020.28+3652.39+3061.2+3261.91+2405.39+3097.09</f>
        <v>24623.809999999998</v>
      </c>
      <c r="F14" s="21">
        <f>D14-E14</f>
        <v>13385.947</v>
      </c>
    </row>
    <row r="15" spans="1:6" ht="18.75" x14ac:dyDescent="0.3">
      <c r="A15" s="17" t="s">
        <v>17</v>
      </c>
      <c r="B15" s="18" t="s">
        <v>18</v>
      </c>
      <c r="C15" s="19">
        <f>(C6+C7)*4.3%</f>
        <v>14311.904999999999</v>
      </c>
      <c r="D15" s="19">
        <f>(D6+D7)*4.3%</f>
        <v>14311.904999999999</v>
      </c>
      <c r="E15" s="20">
        <f>951.76+1037.49+993.56+1159.43+990.74+1063.93+798.84+995.95</f>
        <v>7991.7</v>
      </c>
      <c r="F15" s="21">
        <f>D15-E15</f>
        <v>6320.204999999999</v>
      </c>
    </row>
    <row r="16" spans="1:6" ht="18.75" x14ac:dyDescent="0.3">
      <c r="A16" s="17" t="s">
        <v>19</v>
      </c>
      <c r="B16" s="18" t="s">
        <v>20</v>
      </c>
      <c r="C16" s="19">
        <f>(C6+C7)*4.8%</f>
        <v>15976.08</v>
      </c>
      <c r="D16" s="19">
        <f>(D6+D7)*4.8%</f>
        <v>15976.08</v>
      </c>
      <c r="E16" s="20">
        <f>1191.81+1304.03+1233.51+1485.45+1243.16+1190.98+1024.82+1301.76</f>
        <v>9975.52</v>
      </c>
      <c r="F16" s="21">
        <f t="shared" ref="F16:F17" si="1">D16-E16</f>
        <v>6000.5599999999995</v>
      </c>
    </row>
    <row r="17" spans="1:6" ht="18.75" x14ac:dyDescent="0.3">
      <c r="A17" s="17" t="s">
        <v>21</v>
      </c>
      <c r="B17" s="18" t="s">
        <v>22</v>
      </c>
      <c r="C17" s="19">
        <f>(C6+C7)*2.8%</f>
        <v>9319.3799999999992</v>
      </c>
      <c r="D17" s="19">
        <f>(D6+D7)*2.8%</f>
        <v>9319.3799999999992</v>
      </c>
      <c r="E17" s="20">
        <f>596.38+648.64+611.64+748.29+621.6+575.73+589.77+759.35</f>
        <v>5151.3999999999996</v>
      </c>
      <c r="F17" s="21">
        <f t="shared" si="1"/>
        <v>4167.9799999999996</v>
      </c>
    </row>
    <row r="18" spans="1:6" ht="18.75" x14ac:dyDescent="0.3">
      <c r="A18" s="23"/>
      <c r="B18" s="18"/>
      <c r="C18" s="19"/>
      <c r="D18" s="19"/>
      <c r="E18" s="20"/>
      <c r="F18" s="21"/>
    </row>
    <row r="19" spans="1:6" ht="18.75" x14ac:dyDescent="0.3">
      <c r="A19" s="24" t="s">
        <v>23</v>
      </c>
      <c r="B19" s="18" t="s">
        <v>24</v>
      </c>
      <c r="C19" s="19">
        <f>SUM(C20:C29)</f>
        <v>47100</v>
      </c>
      <c r="D19" s="19">
        <f>SUM(D20:D29)</f>
        <v>47100</v>
      </c>
      <c r="E19" s="15">
        <f>E20+E21+E22+E23+E24+E25+E26+E27+E28+E29</f>
        <v>34146.01</v>
      </c>
      <c r="F19" s="16">
        <f t="shared" si="0"/>
        <v>12953.989999999998</v>
      </c>
    </row>
    <row r="20" spans="1:6" ht="18.75" x14ac:dyDescent="0.3">
      <c r="A20" s="25" t="s">
        <v>25</v>
      </c>
      <c r="B20" s="26" t="s">
        <v>26</v>
      </c>
      <c r="C20" s="27">
        <v>15000</v>
      </c>
      <c r="D20" s="27">
        <v>15000</v>
      </c>
      <c r="E20" s="28">
        <f>458.15+1764.07+1761.63+2073+1432.6+1499.46+98</f>
        <v>9086.91</v>
      </c>
      <c r="F20" s="21">
        <f t="shared" si="0"/>
        <v>5913.09</v>
      </c>
    </row>
    <row r="21" spans="1:6" ht="18.75" x14ac:dyDescent="0.3">
      <c r="A21" s="25" t="s">
        <v>27</v>
      </c>
      <c r="B21" s="26" t="s">
        <v>28</v>
      </c>
      <c r="C21" s="27"/>
      <c r="D21" s="27"/>
      <c r="E21" s="29"/>
      <c r="F21" s="16"/>
    </row>
    <row r="22" spans="1:6" ht="18.75" x14ac:dyDescent="0.3">
      <c r="A22" s="25" t="s">
        <v>29</v>
      </c>
      <c r="B22" s="26" t="s">
        <v>30</v>
      </c>
      <c r="C22" s="27">
        <v>600</v>
      </c>
      <c r="D22" s="27">
        <v>600</v>
      </c>
      <c r="E22" s="28"/>
      <c r="F22" s="21">
        <f t="shared" si="0"/>
        <v>600</v>
      </c>
    </row>
    <row r="23" spans="1:6" ht="18.75" x14ac:dyDescent="0.3">
      <c r="A23" s="17" t="s">
        <v>31</v>
      </c>
      <c r="B23" s="30" t="s">
        <v>32</v>
      </c>
      <c r="C23" s="22"/>
      <c r="D23" s="22"/>
      <c r="E23" s="20">
        <v>6574.97</v>
      </c>
      <c r="F23" s="21">
        <f t="shared" si="0"/>
        <v>-6574.97</v>
      </c>
    </row>
    <row r="24" spans="1:6" ht="18.75" x14ac:dyDescent="0.3">
      <c r="A24" s="17" t="s">
        <v>33</v>
      </c>
      <c r="B24" s="30" t="s">
        <v>34</v>
      </c>
      <c r="C24" s="19">
        <v>5000</v>
      </c>
      <c r="D24" s="19">
        <v>5000</v>
      </c>
      <c r="E24" s="20">
        <f>127.87+145.88+835.23+90+542.12+262.2+283.06</f>
        <v>2286.36</v>
      </c>
      <c r="F24" s="21">
        <f>D24-E24</f>
        <v>2713.64</v>
      </c>
    </row>
    <row r="25" spans="1:6" ht="18.75" x14ac:dyDescent="0.3">
      <c r="A25" s="17" t="s">
        <v>35</v>
      </c>
      <c r="B25" s="18" t="s">
        <v>36</v>
      </c>
      <c r="C25" s="19">
        <v>10000</v>
      </c>
      <c r="D25" s="19">
        <v>10000</v>
      </c>
      <c r="E25" s="20">
        <f>124.86+113.84+171.41+180.87+112.12+96.96+82+72.77+5669.4</f>
        <v>6624.23</v>
      </c>
      <c r="F25" s="21">
        <f>D25-E25</f>
        <v>3375.7700000000004</v>
      </c>
    </row>
    <row r="26" spans="1:6" ht="18.75" x14ac:dyDescent="0.3">
      <c r="A26" s="31" t="s">
        <v>37</v>
      </c>
      <c r="B26" s="30" t="s">
        <v>38</v>
      </c>
      <c r="C26" s="19">
        <v>15000</v>
      </c>
      <c r="D26" s="19">
        <v>15000</v>
      </c>
      <c r="E26" s="20">
        <f>338.11+529.18+551.45+2638.38+2393.39+713.74+526.96+177.57+1180.26</f>
        <v>9049.0399999999991</v>
      </c>
      <c r="F26" s="16">
        <f t="shared" si="0"/>
        <v>5950.9600000000009</v>
      </c>
    </row>
    <row r="27" spans="1:6" ht="18.75" x14ac:dyDescent="0.3">
      <c r="A27" s="31" t="s">
        <v>39</v>
      </c>
      <c r="B27" s="30" t="s">
        <v>40</v>
      </c>
      <c r="C27" s="19"/>
      <c r="D27" s="19"/>
      <c r="E27" s="20"/>
      <c r="F27" s="21">
        <f t="shared" si="0"/>
        <v>0</v>
      </c>
    </row>
    <row r="28" spans="1:6" ht="18.75" x14ac:dyDescent="0.3">
      <c r="A28" s="31" t="s">
        <v>41</v>
      </c>
      <c r="B28" s="30" t="s">
        <v>42</v>
      </c>
      <c r="C28" s="19">
        <v>1500</v>
      </c>
      <c r="D28" s="19">
        <v>1500</v>
      </c>
      <c r="E28" s="20">
        <f>21.22+138.5+84+156+82.98+41.8</f>
        <v>524.5</v>
      </c>
      <c r="F28" s="21">
        <f t="shared" si="0"/>
        <v>975.5</v>
      </c>
    </row>
    <row r="29" spans="1:6" ht="18.75" x14ac:dyDescent="0.3">
      <c r="A29" s="31" t="s">
        <v>43</v>
      </c>
      <c r="B29" s="30" t="s">
        <v>44</v>
      </c>
      <c r="C29" s="19"/>
      <c r="D29" s="19"/>
      <c r="E29" s="20"/>
      <c r="F29" s="21"/>
    </row>
    <row r="30" spans="1:6" ht="18.75" x14ac:dyDescent="0.3">
      <c r="A30" s="31" t="s">
        <v>45</v>
      </c>
      <c r="B30" s="30" t="s">
        <v>46</v>
      </c>
      <c r="C30" s="19">
        <v>150</v>
      </c>
      <c r="D30" s="19">
        <v>150</v>
      </c>
      <c r="E30" s="20">
        <v>143.66999999999999</v>
      </c>
      <c r="F30" s="21">
        <f t="shared" si="0"/>
        <v>6.3300000000000125</v>
      </c>
    </row>
    <row r="31" spans="1:6" ht="18.75" x14ac:dyDescent="0.3">
      <c r="A31" s="17" t="s">
        <v>47</v>
      </c>
      <c r="B31" s="30" t="s">
        <v>48</v>
      </c>
      <c r="C31" s="19"/>
      <c r="D31" s="19"/>
      <c r="E31" s="20"/>
      <c r="F31" s="21">
        <f t="shared" si="0"/>
        <v>0</v>
      </c>
    </row>
    <row r="32" spans="1:6" ht="18.75" x14ac:dyDescent="0.3">
      <c r="A32" s="17" t="s">
        <v>49</v>
      </c>
      <c r="B32" s="30" t="s">
        <v>50</v>
      </c>
      <c r="C32" s="19"/>
      <c r="D32" s="19"/>
      <c r="E32" s="32"/>
      <c r="F32" s="21">
        <f t="shared" si="0"/>
        <v>0</v>
      </c>
    </row>
    <row r="33" spans="1:6" ht="18.75" x14ac:dyDescent="0.3">
      <c r="A33" s="17" t="s">
        <v>51</v>
      </c>
      <c r="B33" s="30" t="s">
        <v>52</v>
      </c>
      <c r="C33" s="19"/>
      <c r="D33" s="19"/>
      <c r="E33" s="33"/>
      <c r="F33" s="21">
        <f t="shared" si="0"/>
        <v>0</v>
      </c>
    </row>
    <row r="34" spans="1:6" ht="18.75" x14ac:dyDescent="0.3">
      <c r="A34" s="34" t="s">
        <v>53</v>
      </c>
      <c r="B34" s="30" t="s">
        <v>54</v>
      </c>
      <c r="C34" s="35">
        <v>8462</v>
      </c>
      <c r="D34" s="35">
        <v>8462</v>
      </c>
      <c r="E34" s="20"/>
      <c r="F34" s="21">
        <f t="shared" si="0"/>
        <v>8462</v>
      </c>
    </row>
    <row r="35" spans="1:6" ht="18.75" x14ac:dyDescent="0.3">
      <c r="C35" s="19"/>
      <c r="D35" s="19"/>
      <c r="E35" s="20"/>
      <c r="F35" s="21">
        <f t="shared" si="0"/>
        <v>0</v>
      </c>
    </row>
    <row r="36" spans="1:6" ht="18" x14ac:dyDescent="0.25">
      <c r="B36" t="s">
        <v>55</v>
      </c>
      <c r="C36" s="36">
        <f>C6+C7+C13+C19+C30+C31+C32+C33</f>
        <v>457702.12199999997</v>
      </c>
      <c r="D36" s="36">
        <f>D6+D7+D13+D19+D30+D31+D32+D33</f>
        <v>457702.12199999997</v>
      </c>
      <c r="E36" s="37">
        <f>E6+E7+E13+E19+E30+E31+E33</f>
        <v>322221.83</v>
      </c>
      <c r="F36" s="37">
        <f>F6+F7+F13+F19+F30+F31+F32+F33</f>
        <v>135480.29199999999</v>
      </c>
    </row>
    <row r="37" spans="1:6" ht="18" x14ac:dyDescent="0.25">
      <c r="C37" s="38"/>
      <c r="D37" s="38"/>
      <c r="E37" s="39"/>
    </row>
    <row r="38" spans="1:6" ht="18.75" x14ac:dyDescent="0.3">
      <c r="A38" s="1" t="s">
        <v>56</v>
      </c>
      <c r="C38" s="38"/>
      <c r="D38" s="38"/>
      <c r="E38" s="40" t="s">
        <v>62</v>
      </c>
    </row>
    <row r="39" spans="1:6" ht="8.25" customHeight="1" x14ac:dyDescent="0.25">
      <c r="C39" s="38"/>
      <c r="D39" s="38"/>
      <c r="E39" s="39"/>
    </row>
    <row r="40" spans="1:6" x14ac:dyDescent="0.25">
      <c r="A40" s="41"/>
      <c r="B40" s="41"/>
      <c r="C40" s="41"/>
      <c r="D40" s="41"/>
      <c r="E40" s="42"/>
      <c r="F40" s="41"/>
    </row>
    <row r="41" spans="1:6" ht="21" x14ac:dyDescent="0.35">
      <c r="A41" s="43"/>
      <c r="B41" s="43"/>
      <c r="C41" s="44"/>
      <c r="D41" s="45"/>
      <c r="E41" s="46"/>
      <c r="F41" s="46"/>
    </row>
    <row r="42" spans="1:6" ht="18" x14ac:dyDescent="0.25">
      <c r="A42" s="41"/>
      <c r="B42" s="47"/>
      <c r="C42" s="48"/>
      <c r="D42" s="49"/>
      <c r="E42" s="50"/>
      <c r="F42" s="51"/>
    </row>
    <row r="43" spans="1:6" ht="18" x14ac:dyDescent="0.25">
      <c r="A43" s="41"/>
      <c r="B43" s="47"/>
      <c r="C43" s="52"/>
      <c r="D43" s="48"/>
      <c r="E43" s="50"/>
      <c r="F43" s="51"/>
    </row>
    <row r="44" spans="1:6" ht="18" x14ac:dyDescent="0.25">
      <c r="A44" s="53"/>
      <c r="B44" s="53"/>
      <c r="C44" s="48"/>
      <c r="D44" s="48"/>
      <c r="E44" s="50"/>
      <c r="F44" s="51"/>
    </row>
    <row r="45" spans="1:6" ht="18" x14ac:dyDescent="0.25">
      <c r="A45" s="41"/>
      <c r="B45" s="41"/>
      <c r="C45" s="52"/>
      <c r="D45" s="49"/>
      <c r="E45" s="50"/>
      <c r="F45" s="51"/>
    </row>
    <row r="46" spans="1:6" ht="18" x14ac:dyDescent="0.25">
      <c r="A46" s="41"/>
      <c r="B46" s="41"/>
      <c r="C46" s="52"/>
      <c r="D46" s="54"/>
      <c r="E46" s="55"/>
      <c r="F46" s="51"/>
    </row>
    <row r="47" spans="1:6" ht="18" x14ac:dyDescent="0.25">
      <c r="A47" s="41"/>
      <c r="B47" s="41"/>
      <c r="C47" s="52"/>
      <c r="D47" s="52"/>
      <c r="E47" s="55"/>
      <c r="F47" s="51"/>
    </row>
    <row r="48" spans="1:6" ht="18" x14ac:dyDescent="0.25">
      <c r="A48" s="41"/>
      <c r="B48" s="56"/>
      <c r="C48" s="52"/>
      <c r="D48" s="52"/>
      <c r="E48" s="55"/>
      <c r="F48" s="51"/>
    </row>
    <row r="49" spans="1:6" ht="18" x14ac:dyDescent="0.25">
      <c r="A49" s="41"/>
      <c r="B49" s="47"/>
      <c r="C49" s="52"/>
      <c r="D49" s="52"/>
      <c r="E49" s="55"/>
      <c r="F49" s="51"/>
    </row>
    <row r="50" spans="1:6" ht="18" x14ac:dyDescent="0.25">
      <c r="A50" s="41"/>
      <c r="B50" s="47"/>
      <c r="C50" s="52"/>
      <c r="D50" s="52"/>
      <c r="E50" s="55"/>
      <c r="F50" s="51"/>
    </row>
    <row r="51" spans="1:6" ht="18" x14ac:dyDescent="0.25">
      <c r="A51" s="41"/>
      <c r="B51" s="47"/>
      <c r="C51" s="52"/>
      <c r="D51" s="52"/>
      <c r="E51" s="55"/>
      <c r="F51" s="51"/>
    </row>
    <row r="52" spans="1:6" ht="18" x14ac:dyDescent="0.25">
      <c r="A52" s="41"/>
      <c r="B52" s="47"/>
      <c r="C52" s="52"/>
      <c r="D52" s="52"/>
      <c r="E52" s="55"/>
      <c r="F52" s="51"/>
    </row>
    <row r="53" spans="1:6" ht="18" x14ac:dyDescent="0.25">
      <c r="A53" s="41"/>
      <c r="B53" s="47"/>
      <c r="C53" s="52"/>
      <c r="D53" s="52"/>
      <c r="E53" s="55"/>
      <c r="F53" s="51"/>
    </row>
    <row r="54" spans="1:6" ht="18" x14ac:dyDescent="0.25">
      <c r="A54" s="41"/>
      <c r="B54" s="47"/>
      <c r="C54" s="52"/>
      <c r="D54" s="52"/>
      <c r="E54" s="55"/>
      <c r="F54" s="51"/>
    </row>
    <row r="55" spans="1:6" ht="18" x14ac:dyDescent="0.25">
      <c r="A55" s="41"/>
      <c r="B55" s="47"/>
      <c r="C55" s="48"/>
      <c r="D55" s="48"/>
      <c r="E55" s="50"/>
      <c r="F55" s="51"/>
    </row>
    <row r="56" spans="1:6" ht="18" x14ac:dyDescent="0.25">
      <c r="A56" s="41"/>
      <c r="B56" s="47"/>
      <c r="C56" s="51"/>
      <c r="D56" s="51"/>
      <c r="E56" s="50"/>
      <c r="F56" s="51"/>
    </row>
    <row r="57" spans="1:6" ht="18" x14ac:dyDescent="0.25">
      <c r="A57" s="41"/>
      <c r="B57" s="47"/>
      <c r="C57" s="51"/>
      <c r="D57" s="51"/>
      <c r="E57" s="50"/>
      <c r="F57" s="51"/>
    </row>
    <row r="58" spans="1:6" ht="18" x14ac:dyDescent="0.25">
      <c r="A58" s="53"/>
      <c r="B58" s="57"/>
      <c r="C58" s="57"/>
      <c r="D58" s="57"/>
      <c r="E58" s="47"/>
      <c r="F58" s="41"/>
    </row>
    <row r="59" spans="1:6" x14ac:dyDescent="0.25">
      <c r="A59" s="41"/>
      <c r="B59" s="41"/>
      <c r="C59" s="58"/>
      <c r="D59" s="58"/>
      <c r="E59" s="58"/>
      <c r="F59" s="41"/>
    </row>
    <row r="60" spans="1:6" ht="18" x14ac:dyDescent="0.25">
      <c r="A60" s="59"/>
      <c r="B60" s="47"/>
      <c r="C60" s="47"/>
      <c r="D60" s="47"/>
      <c r="E60" s="47"/>
      <c r="F60" s="41"/>
    </row>
    <row r="61" spans="1:6" ht="18" x14ac:dyDescent="0.25">
      <c r="A61" s="41"/>
      <c r="B61" s="47"/>
      <c r="C61" s="47"/>
      <c r="D61" s="47"/>
      <c r="E61" s="47"/>
      <c r="F61" s="41"/>
    </row>
    <row r="62" spans="1:6" ht="18" x14ac:dyDescent="0.25">
      <c r="A62" s="41"/>
      <c r="B62" s="47"/>
      <c r="C62" s="47"/>
      <c r="D62" s="47"/>
      <c r="E62" s="47"/>
      <c r="F62" s="41"/>
    </row>
    <row r="63" spans="1:6" ht="18" x14ac:dyDescent="0.25">
      <c r="A63" s="59"/>
      <c r="B63" s="47"/>
      <c r="C63" s="47"/>
      <c r="D63" s="47"/>
      <c r="E63" s="47"/>
      <c r="F63" s="41"/>
    </row>
    <row r="64" spans="1:6" ht="18" x14ac:dyDescent="0.25">
      <c r="A64" s="59"/>
      <c r="B64" s="47"/>
      <c r="C64" s="47"/>
      <c r="D64" s="47"/>
      <c r="E64" s="47"/>
      <c r="F64" s="41"/>
    </row>
    <row r="65" spans="1:6" ht="18" x14ac:dyDescent="0.25">
      <c r="A65" s="59"/>
      <c r="B65" s="47"/>
      <c r="C65" s="47"/>
      <c r="D65" s="47"/>
      <c r="E65" s="47"/>
      <c r="F65" s="41"/>
    </row>
    <row r="66" spans="1:6" ht="18" x14ac:dyDescent="0.25">
      <c r="A66" s="59"/>
      <c r="B66" s="47"/>
      <c r="C66" s="47"/>
      <c r="D66" s="47"/>
      <c r="E66" s="47"/>
      <c r="F66" s="41"/>
    </row>
    <row r="67" spans="1:6" x14ac:dyDescent="0.25">
      <c r="A67" s="41"/>
      <c r="B67" s="41"/>
      <c r="C67" s="41"/>
      <c r="D67" s="41"/>
      <c r="E67" s="41"/>
      <c r="F67" s="41"/>
    </row>
  </sheetData>
  <mergeCells count="4">
    <mergeCell ref="A5:B5"/>
    <mergeCell ref="A6:A7"/>
    <mergeCell ref="A41:B41"/>
    <mergeCell ref="E41:F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Borislava Ignatova</dc:creator>
  <cp:lastModifiedBy>Borislava Ignatova</cp:lastModifiedBy>
  <dcterms:created xsi:type="dcterms:W3CDTF">2026-10-20T11:00:46Z</dcterms:created>
  <dcterms:modified xsi:type="dcterms:W3CDTF">2026-10-20T11:01:52Z</dcterms:modified>
</cp:coreProperties>
</file>